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lient\C$\Users\FRSCPA\Documents\"/>
    </mc:Choice>
  </mc:AlternateContent>
  <xr:revisionPtr revIDLastSave="0" documentId="8_{4176B27A-D562-4E64-9A69-11BD02C9E31D}" xr6:coauthVersionLast="43" xr6:coauthVersionMax="43" xr10:uidLastSave="{00000000-0000-0000-0000-000000000000}"/>
  <bookViews>
    <workbookView xWindow="4200" yWindow="2730" windowWidth="17280" windowHeight="8955" xr2:uid="{0A85DEF4-341F-46D6-B78E-E057B2AA6726}"/>
  </bookViews>
  <sheets>
    <sheet name="FTE Limit" sheetId="1" r:id="rId1"/>
    <sheet name="FTE LImit Example"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1" l="1"/>
  <c r="G18" i="1" l="1"/>
  <c r="G17" i="1"/>
  <c r="G19" i="1" s="1"/>
  <c r="G22" i="1" s="1"/>
  <c r="C24" i="1"/>
  <c r="C26" i="1" s="1"/>
  <c r="C15" i="1"/>
  <c r="C17" i="1" s="1"/>
  <c r="C29" i="1" l="1"/>
  <c r="G23" i="1" s="1"/>
  <c r="G24" i="1" s="1"/>
  <c r="B48" i="3"/>
  <c r="B50" i="3" s="1"/>
  <c r="B52" i="3" s="1"/>
  <c r="B53" i="3" s="1"/>
  <c r="B61" i="3" s="1"/>
  <c r="B33" i="3"/>
  <c r="B35" i="3" s="1"/>
  <c r="B37" i="3" s="1"/>
  <c r="B38" i="3" s="1"/>
  <c r="B21" i="3"/>
  <c r="B23" i="3" s="1"/>
  <c r="B25" i="3" s="1"/>
  <c r="B26" i="3" s="1"/>
  <c r="G31" i="1" l="1"/>
  <c r="G30" i="1"/>
  <c r="G26" i="1"/>
  <c r="B41" i="3"/>
  <c r="E53" i="3" l="1"/>
  <c r="E52" i="3" s="1"/>
  <c r="E50" i="3" s="1"/>
  <c r="E48" i="3" s="1"/>
  <c r="E46" i="3" s="1"/>
  <c r="B62" i="3"/>
  <c r="B63" i="3" s="1"/>
  <c r="B65" i="3" s="1"/>
</calcChain>
</file>

<file path=xl/sharedStrings.xml><?xml version="1.0" encoding="utf-8"?>
<sst xmlns="http://schemas.openxmlformats.org/spreadsheetml/2006/main" count="99" uniqueCount="61">
  <si>
    <t>Maximum Loan Forgiveness (presumes 100% use for qualifying purposes)</t>
  </si>
  <si>
    <t>Limit #1: FTE Limit</t>
  </si>
  <si>
    <t>(A) Alternate #1: Avg # Monthly FTEs 2/15/19 - 6/30/19)</t>
  </si>
  <si>
    <t>Payroll Report from 2/15 - Current (Not Later than June 30)</t>
  </si>
  <si>
    <t>Part-Time Employees Total Hours Entire Period</t>
  </si>
  <si>
    <t>÷ # Weeks in Payroll Report</t>
  </si>
  <si>
    <t>Average Part-Time Hours per Week</t>
  </si>
  <si>
    <t>÷ 30 Hours per Week</t>
  </si>
  <si>
    <t>Average Monthly Part-Time FTEs</t>
  </si>
  <si>
    <t>Average Monthly Full-Time Employees (Under $100k)</t>
  </si>
  <si>
    <t>Average Monthly FTEs</t>
  </si>
  <si>
    <t>Rounded Based FTEs</t>
  </si>
  <si>
    <t>(B) Alternate #2: Avg # Monthly FTEs 1/1/20 - 2/29/20)</t>
  </si>
  <si>
    <t>Payroll Report from 1/1 - 2/29</t>
  </si>
  <si>
    <t>Lesser of (A) or (B) (Based on Election of Debtor)</t>
  </si>
  <si>
    <t>Goal FTEs for Covered Period</t>
  </si>
  <si>
    <t>Covered Period (8 Weeks after Loan)</t>
  </si>
  <si>
    <t>Payroll Report from Date of Loan + 8 weeks</t>
  </si>
  <si>
    <t>Reduction Amount</t>
  </si>
  <si>
    <t>Reduction:</t>
  </si>
  <si>
    <t>Avg # Monthly FTEs during covered Period</t>
  </si>
  <si>
    <t>÷ Lesser of (A) or (B) Above</t>
  </si>
  <si>
    <t>Reduction Ratio</t>
  </si>
  <si>
    <t>Maximum Forgiveness</t>
  </si>
  <si>
    <t>Maximum Loan Received</t>
  </si>
  <si>
    <t>Owner / Operator:</t>
  </si>
  <si>
    <t>Entity Name:</t>
  </si>
  <si>
    <t>Entity EIN Number:</t>
  </si>
  <si>
    <t>Date Prepared:</t>
  </si>
  <si>
    <t>PLEASE ENTER PAYROLL/HOUR INFORMATION BELOW IN THE GRAY CELLS</t>
  </si>
  <si>
    <t>Calculated Estimated Covered Period (8 Weeks after Loan)</t>
  </si>
  <si>
    <t>ORANGE CELLS CALCULATE - DO NOT AJDUST</t>
  </si>
  <si>
    <t>÷ 570 (30 hrs week for 19 weeks)</t>
  </si>
  <si>
    <t>Average Monthly FTEs (Rounded)</t>
  </si>
  <si>
    <t>Use payroll report from 2/15/19 - 6/30/19</t>
  </si>
  <si>
    <t>Use payroll report from 1/1/20 - 2/29/20</t>
  </si>
  <si>
    <t>Part-Time Employees Total Hours</t>
  </si>
  <si>
    <t>÷ 240 (30 hrs week for 8 weeks)</t>
  </si>
  <si>
    <t>Goal FTEs</t>
  </si>
  <si>
    <t>Inputs for Projection:</t>
  </si>
  <si>
    <t>For the 8 weeks after loan:</t>
  </si>
  <si>
    <t>Planned Part-Time Hours Per Week</t>
  </si>
  <si>
    <t>Projected Forgiveable Portion (FTE Limit Only)</t>
  </si>
  <si>
    <t>Part-Time FTEs</t>
  </si>
  <si>
    <t>Full-Time Employees</t>
  </si>
  <si>
    <t>Loan Amount</t>
  </si>
  <si>
    <t>Projected FTEs Covered Period</t>
  </si>
  <si>
    <t>Planned Full-Time Employees (&lt;$100k)</t>
  </si>
  <si>
    <t>FTEs Covered Period</t>
  </si>
  <si>
    <t>÷ Goal FTEs</t>
  </si>
  <si>
    <t>Period A: 2/15/19 - 6/30/19</t>
  </si>
  <si>
    <t>Period B: 1/1/20 - 2/29/20</t>
  </si>
  <si>
    <t>Goal FTEs Calculator</t>
  </si>
  <si>
    <t>Projected Loan Forgiveness</t>
  </si>
  <si>
    <t>Reduction Ratio:</t>
  </si>
  <si>
    <t>Disclaimer:   This tool is intended to be used as a guide only for the estimation of the FTE limit only.  Our FTE estimate is based on a calculation provided by the Affordable Care Act, which may or may not be applicable in this case.  Final regulations should clarify the calculation. Further, the maximum loan forgiveness presumes that the FTE limit is applciable to your case, the loan was used for eligible costs, and no employee's salary was cut by more 25% as compared to February 15, 2020.  There is absolutely no guarantee as to your actual loan forgiveness under the program.  You should contact your particular lender and consult your particular loan agreement for the actual calculation of your particular loan forgiveness.</t>
  </si>
  <si>
    <t>PLEASE INPUT DATA BELOW IN THE GRAY CELLS</t>
  </si>
  <si>
    <t>Changes Needed to Maximize Loan Forgiveness:</t>
  </si>
  <si>
    <t>Either:</t>
  </si>
  <si>
    <t>Additional Part-Time Hours Needed Per Week:</t>
  </si>
  <si>
    <t>Additional Full-Time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</si>
</sst>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i/>
      <sz val="11"/>
      <color theme="1"/>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CC"/>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indexed="64"/>
      </top>
      <bottom style="medium">
        <color indexed="64"/>
      </bottom>
      <diagonal/>
    </border>
    <border>
      <left/>
      <right/>
      <top style="medium">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rgb="FF7F7F7F"/>
      </left>
      <right/>
      <top/>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4" fillId="0" borderId="0" applyNumberFormat="0" applyFill="0" applyBorder="0" applyAlignment="0" applyProtection="0"/>
    <xf numFmtId="0" fontId="6" fillId="4" borderId="0" applyNumberFormat="0" applyBorder="0" applyAlignment="0" applyProtection="0"/>
    <xf numFmtId="0" fontId="1" fillId="9" borderId="12" applyNumberFormat="0" applyFont="0" applyAlignment="0" applyProtection="0"/>
  </cellStyleXfs>
  <cellXfs count="54">
    <xf numFmtId="0" fontId="0" fillId="0" borderId="0" xfId="0"/>
    <xf numFmtId="0" fontId="5" fillId="0" borderId="0" xfId="0" applyFont="1"/>
    <xf numFmtId="0" fontId="6" fillId="4" borderId="0" xfId="6"/>
    <xf numFmtId="0" fontId="0" fillId="0" borderId="0" xfId="0" applyFont="1"/>
    <xf numFmtId="0" fontId="2" fillId="2" borderId="1" xfId="3"/>
    <xf numFmtId="0" fontId="0" fillId="0" borderId="0" xfId="0" quotePrefix="1" applyFont="1"/>
    <xf numFmtId="0" fontId="0" fillId="0" borderId="3" xfId="0" applyBorder="1"/>
    <xf numFmtId="0" fontId="5" fillId="0" borderId="4" xfId="0" applyFont="1" applyBorder="1"/>
    <xf numFmtId="0" fontId="5" fillId="0" borderId="0" xfId="0" applyFont="1" applyBorder="1"/>
    <xf numFmtId="0" fontId="4" fillId="0" borderId="0" xfId="5"/>
    <xf numFmtId="0" fontId="5" fillId="0" borderId="5" xfId="0" applyFont="1" applyBorder="1"/>
    <xf numFmtId="0" fontId="0" fillId="0" borderId="6" xfId="0" applyBorder="1"/>
    <xf numFmtId="0" fontId="0" fillId="0" borderId="7" xfId="0" applyBorder="1"/>
    <xf numFmtId="0" fontId="0" fillId="0" borderId="8" xfId="0" applyBorder="1"/>
    <xf numFmtId="0" fontId="0" fillId="0" borderId="10" xfId="0" applyBorder="1"/>
    <xf numFmtId="0" fontId="0" fillId="0" borderId="11" xfId="0" applyBorder="1"/>
    <xf numFmtId="0" fontId="7" fillId="5" borderId="0" xfId="0" applyFont="1" applyFill="1"/>
    <xf numFmtId="0" fontId="5" fillId="5" borderId="0" xfId="0" applyFont="1" applyFill="1"/>
    <xf numFmtId="0" fontId="8" fillId="6" borderId="0" xfId="0" applyFont="1" applyFill="1"/>
    <xf numFmtId="0" fontId="5" fillId="7" borderId="4" xfId="0" applyFont="1" applyFill="1" applyBorder="1"/>
    <xf numFmtId="0" fontId="3" fillId="7" borderId="2" xfId="4" applyFill="1"/>
    <xf numFmtId="0" fontId="2" fillId="6" borderId="1" xfId="3" applyFill="1"/>
    <xf numFmtId="44" fontId="0" fillId="6" borderId="8" xfId="2" applyFont="1" applyFill="1" applyBorder="1"/>
    <xf numFmtId="0" fontId="5" fillId="0" borderId="7" xfId="0" applyFont="1" applyBorder="1"/>
    <xf numFmtId="0" fontId="0" fillId="5" borderId="0" xfId="0" applyFill="1"/>
    <xf numFmtId="0" fontId="0" fillId="0" borderId="0" xfId="0" applyFill="1" applyBorder="1"/>
    <xf numFmtId="0" fontId="0" fillId="6" borderId="0" xfId="0" applyFont="1" applyFill="1"/>
    <xf numFmtId="43" fontId="5" fillId="7" borderId="9" xfId="1" applyFont="1" applyFill="1" applyBorder="1"/>
    <xf numFmtId="0" fontId="5" fillId="0" borderId="0" xfId="0" applyFont="1" applyFill="1" applyAlignment="1">
      <alignment horizontal="center"/>
    </xf>
    <xf numFmtId="0" fontId="0" fillId="7" borderId="3" xfId="0" applyFill="1" applyBorder="1"/>
    <xf numFmtId="0" fontId="5" fillId="0" borderId="13" xfId="0" applyFont="1" applyBorder="1"/>
    <xf numFmtId="0" fontId="0" fillId="0" borderId="0" xfId="0" applyFont="1" applyAlignment="1">
      <alignment horizontal="left" indent="1"/>
    </xf>
    <xf numFmtId="0" fontId="0" fillId="0" borderId="0" xfId="0" applyFont="1" applyBorder="1"/>
    <xf numFmtId="0" fontId="0" fillId="0" borderId="14" xfId="0" applyBorder="1"/>
    <xf numFmtId="0" fontId="0" fillId="0" borderId="0" xfId="0" applyBorder="1"/>
    <xf numFmtId="43" fontId="5" fillId="7" borderId="13" xfId="1" applyFont="1" applyFill="1" applyBorder="1"/>
    <xf numFmtId="0" fontId="0" fillId="0" borderId="0" xfId="0" applyBorder="1" applyAlignment="1">
      <alignment horizontal="left" indent="1"/>
    </xf>
    <xf numFmtId="0" fontId="6" fillId="0" borderId="0" xfId="6" applyFill="1"/>
    <xf numFmtId="164" fontId="5" fillId="7" borderId="13" xfId="1" applyNumberFormat="1" applyFont="1" applyFill="1" applyBorder="1"/>
    <xf numFmtId="0" fontId="0" fillId="9" borderId="12" xfId="7" applyFont="1"/>
    <xf numFmtId="2" fontId="2" fillId="2" borderId="1" xfId="3" applyNumberFormat="1"/>
    <xf numFmtId="0" fontId="0" fillId="0" borderId="0" xfId="0" applyAlignment="1">
      <alignment horizontal="left" indent="1"/>
    </xf>
    <xf numFmtId="164" fontId="2" fillId="6" borderId="1" xfId="1" applyNumberFormat="1" applyFont="1" applyFill="1" applyBorder="1" applyProtection="1">
      <protection locked="0"/>
    </xf>
    <xf numFmtId="0" fontId="2" fillId="6" borderId="1" xfId="3" applyFill="1" applyProtection="1">
      <protection locked="0"/>
    </xf>
    <xf numFmtId="0" fontId="2" fillId="6" borderId="15" xfId="3" applyFill="1" applyBorder="1" applyAlignment="1" applyProtection="1">
      <alignment horizontal="center"/>
      <protection locked="0"/>
    </xf>
    <xf numFmtId="0" fontId="2" fillId="6" borderId="16" xfId="3" applyFill="1" applyBorder="1" applyAlignment="1" applyProtection="1">
      <alignment horizontal="center"/>
      <protection locked="0"/>
    </xf>
    <xf numFmtId="0" fontId="6" fillId="4" borderId="0" xfId="6" applyAlignment="1">
      <alignment horizontal="center"/>
    </xf>
    <xf numFmtId="0" fontId="5" fillId="5" borderId="0" xfId="0" applyFont="1" applyFill="1" applyBorder="1" applyAlignment="1">
      <alignment horizontal="center"/>
    </xf>
    <xf numFmtId="0" fontId="5" fillId="8" borderId="0" xfId="0" applyFont="1" applyFill="1" applyAlignment="1">
      <alignment horizontal="center"/>
    </xf>
    <xf numFmtId="0" fontId="5" fillId="6" borderId="0" xfId="0" applyFont="1" applyFill="1" applyAlignment="1">
      <alignment horizontal="center"/>
    </xf>
    <xf numFmtId="0" fontId="5" fillId="5" borderId="0" xfId="0" applyFont="1" applyFill="1" applyAlignment="1">
      <alignment horizontal="center"/>
    </xf>
    <xf numFmtId="0" fontId="7" fillId="5" borderId="0" xfId="0" applyFont="1" applyFill="1" applyAlignment="1">
      <alignment horizontal="center"/>
    </xf>
    <xf numFmtId="0" fontId="9" fillId="0" borderId="0" xfId="0" applyFont="1" applyAlignment="1">
      <alignment horizontal="center"/>
    </xf>
    <xf numFmtId="0" fontId="4" fillId="0" borderId="0" xfId="5" applyAlignment="1">
      <alignment wrapText="1"/>
    </xf>
  </cellXfs>
  <cellStyles count="8">
    <cellStyle name="Accent1" xfId="6" builtinId="29"/>
    <cellStyle name="Comma" xfId="1" builtinId="3"/>
    <cellStyle name="Currency" xfId="2" builtinId="4"/>
    <cellStyle name="Explanatory Text" xfId="5" builtinId="53"/>
    <cellStyle name="Input" xfId="3" builtinId="20"/>
    <cellStyle name="Normal" xfId="0" builtinId="0"/>
    <cellStyle name="Note" xfId="7" builtinId="10"/>
    <cellStyle name="Output" xfId="4"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35735-4DFD-4732-8050-2B6C8BAD386F}">
  <sheetPr>
    <pageSetUpPr fitToPage="1"/>
  </sheetPr>
  <dimension ref="A2:G36"/>
  <sheetViews>
    <sheetView tabSelected="1" workbookViewId="0">
      <selection activeCell="G13" sqref="G13"/>
    </sheetView>
  </sheetViews>
  <sheetFormatPr defaultRowHeight="15" x14ac:dyDescent="0.25"/>
  <cols>
    <col min="1" max="2" width="25.7109375" customWidth="1"/>
    <col min="3" max="3" width="12.85546875" customWidth="1"/>
    <col min="4" max="4" width="4" customWidth="1"/>
    <col min="5" max="6" width="25.7109375" customWidth="1"/>
    <col min="7" max="7" width="15.28515625" customWidth="1"/>
  </cols>
  <sheetData>
    <row r="2" spans="1:7" x14ac:dyDescent="0.25">
      <c r="A2" s="1" t="s">
        <v>25</v>
      </c>
      <c r="B2" s="44"/>
      <c r="C2" s="45"/>
      <c r="E2" s="1" t="s">
        <v>26</v>
      </c>
      <c r="F2" s="44"/>
      <c r="G2" s="45"/>
    </row>
    <row r="3" spans="1:7" x14ac:dyDescent="0.25">
      <c r="A3" s="1" t="s">
        <v>28</v>
      </c>
      <c r="B3" s="44"/>
      <c r="C3" s="45"/>
      <c r="E3" s="1" t="s">
        <v>27</v>
      </c>
      <c r="F3" s="44"/>
      <c r="G3" s="45"/>
    </row>
    <row r="5" spans="1:7" x14ac:dyDescent="0.25">
      <c r="A5" s="49" t="s">
        <v>56</v>
      </c>
      <c r="B5" s="49"/>
      <c r="C5" s="49"/>
      <c r="D5" s="49"/>
      <c r="E5" s="49"/>
      <c r="F5" s="49"/>
      <c r="G5" s="49"/>
    </row>
    <row r="6" spans="1:7" x14ac:dyDescent="0.25">
      <c r="A6" s="48" t="s">
        <v>31</v>
      </c>
      <c r="B6" s="48"/>
      <c r="C6" s="48"/>
      <c r="D6" s="48"/>
      <c r="E6" s="48"/>
      <c r="F6" s="48"/>
      <c r="G6" s="48"/>
    </row>
    <row r="8" spans="1:7" x14ac:dyDescent="0.25">
      <c r="A8" s="46" t="s">
        <v>52</v>
      </c>
      <c r="B8" s="46"/>
      <c r="C8" s="46"/>
      <c r="D8" s="37"/>
      <c r="E8" s="46" t="s">
        <v>53</v>
      </c>
      <c r="F8" s="46"/>
      <c r="G8" s="46"/>
    </row>
    <row r="10" spans="1:7" x14ac:dyDescent="0.25">
      <c r="A10" s="51" t="s">
        <v>50</v>
      </c>
      <c r="B10" s="51"/>
      <c r="C10" s="51"/>
      <c r="D10" s="34"/>
      <c r="E10" s="47" t="s">
        <v>39</v>
      </c>
      <c r="F10" s="47"/>
      <c r="G10" s="47"/>
    </row>
    <row r="11" spans="1:7" x14ac:dyDescent="0.25">
      <c r="A11" s="52" t="s">
        <v>34</v>
      </c>
      <c r="B11" s="52"/>
      <c r="C11" s="52"/>
      <c r="D11" s="34"/>
      <c r="E11" s="3" t="s">
        <v>45</v>
      </c>
      <c r="F11" s="3"/>
      <c r="G11" s="42">
        <v>1000000</v>
      </c>
    </row>
    <row r="12" spans="1:7" x14ac:dyDescent="0.25">
      <c r="C12" s="1"/>
      <c r="D12" s="34"/>
      <c r="E12" s="3" t="s">
        <v>40</v>
      </c>
      <c r="F12" s="3"/>
      <c r="G12" s="9"/>
    </row>
    <row r="13" spans="1:7" x14ac:dyDescent="0.25">
      <c r="A13" s="3" t="s">
        <v>36</v>
      </c>
      <c r="B13" s="3"/>
      <c r="C13" s="42">
        <v>25000</v>
      </c>
      <c r="D13" s="33"/>
      <c r="E13" s="31" t="s">
        <v>41</v>
      </c>
      <c r="F13" s="31"/>
      <c r="G13" s="43">
        <f>10000/8</f>
        <v>1250</v>
      </c>
    </row>
    <row r="14" spans="1:7" x14ac:dyDescent="0.25">
      <c r="A14" s="3" t="s">
        <v>32</v>
      </c>
      <c r="B14" s="3"/>
      <c r="C14">
        <v>570</v>
      </c>
      <c r="D14" s="34"/>
      <c r="E14" s="31" t="s">
        <v>47</v>
      </c>
      <c r="F14" s="31"/>
      <c r="G14" s="43">
        <v>6</v>
      </c>
    </row>
    <row r="15" spans="1:7" x14ac:dyDescent="0.25">
      <c r="A15" s="3" t="s">
        <v>8</v>
      </c>
      <c r="B15" s="3"/>
      <c r="C15" s="40">
        <f>C13/C14</f>
        <v>43.859649122807021</v>
      </c>
      <c r="D15" s="34"/>
      <c r="E15" s="47" t="s">
        <v>42</v>
      </c>
      <c r="F15" s="47"/>
      <c r="G15" s="47"/>
    </row>
    <row r="16" spans="1:7" x14ac:dyDescent="0.25">
      <c r="A16" s="5" t="s">
        <v>9</v>
      </c>
      <c r="B16" s="5"/>
      <c r="C16" s="42">
        <v>6</v>
      </c>
      <c r="D16" s="34"/>
    </row>
    <row r="17" spans="1:7" ht="15.75" thickBot="1" x14ac:dyDescent="0.3">
      <c r="A17" s="1" t="s">
        <v>33</v>
      </c>
      <c r="B17" s="1"/>
      <c r="C17" s="30">
        <f>ROUND(SUM(C15:C16),0)</f>
        <v>50</v>
      </c>
      <c r="D17" s="34"/>
      <c r="E17" s="32" t="s">
        <v>43</v>
      </c>
      <c r="F17" s="32"/>
      <c r="G17" s="32">
        <f>ROUND(G13/30,0)</f>
        <v>42</v>
      </c>
    </row>
    <row r="18" spans="1:7" ht="15.75" thickTop="1" x14ac:dyDescent="0.25">
      <c r="D18" s="34"/>
      <c r="E18" s="32" t="s">
        <v>44</v>
      </c>
      <c r="F18" s="32"/>
      <c r="G18" s="32">
        <f>G14</f>
        <v>6</v>
      </c>
    </row>
    <row r="19" spans="1:7" ht="15.75" thickBot="1" x14ac:dyDescent="0.3">
      <c r="A19" s="50" t="s">
        <v>51</v>
      </c>
      <c r="B19" s="50"/>
      <c r="C19" s="50"/>
      <c r="D19" s="34"/>
      <c r="E19" s="8" t="s">
        <v>46</v>
      </c>
      <c r="F19" s="32"/>
      <c r="G19" s="38">
        <f>SUM(G17:G18)</f>
        <v>48</v>
      </c>
    </row>
    <row r="20" spans="1:7" ht="15.75" thickTop="1" x14ac:dyDescent="0.25">
      <c r="A20" s="52" t="s">
        <v>35</v>
      </c>
      <c r="B20" s="52"/>
      <c r="C20" s="52"/>
      <c r="D20" s="34"/>
    </row>
    <row r="21" spans="1:7" x14ac:dyDescent="0.25">
      <c r="D21" s="34"/>
      <c r="E21" s="8" t="s">
        <v>54</v>
      </c>
      <c r="F21" s="34"/>
      <c r="G21" s="34"/>
    </row>
    <row r="22" spans="1:7" x14ac:dyDescent="0.25">
      <c r="A22" s="3" t="s">
        <v>36</v>
      </c>
      <c r="B22" s="3"/>
      <c r="C22" s="42">
        <v>10000</v>
      </c>
      <c r="D22" s="34"/>
      <c r="E22" s="36" t="s">
        <v>48</v>
      </c>
      <c r="F22" s="36"/>
      <c r="G22" s="34">
        <f>G19</f>
        <v>48</v>
      </c>
    </row>
    <row r="23" spans="1:7" x14ac:dyDescent="0.25">
      <c r="A23" s="3" t="s">
        <v>37</v>
      </c>
      <c r="B23" s="3"/>
      <c r="C23">
        <v>240</v>
      </c>
      <c r="D23" s="34"/>
      <c r="E23" s="36" t="s">
        <v>49</v>
      </c>
      <c r="F23" s="36"/>
      <c r="G23" s="34">
        <f>C29</f>
        <v>48</v>
      </c>
    </row>
    <row r="24" spans="1:7" ht="15.75" thickBot="1" x14ac:dyDescent="0.3">
      <c r="A24" s="3" t="s">
        <v>8</v>
      </c>
      <c r="B24" s="3"/>
      <c r="C24" s="40">
        <f>C22/C23</f>
        <v>41.666666666666664</v>
      </c>
      <c r="D24" s="34"/>
      <c r="E24" s="8" t="s">
        <v>22</v>
      </c>
      <c r="F24" s="34"/>
      <c r="G24" s="35">
        <f>IF((G22/G23)&gt;1,1,G22/G23)</f>
        <v>1</v>
      </c>
    </row>
    <row r="25" spans="1:7" ht="15.75" thickTop="1" x14ac:dyDescent="0.25">
      <c r="A25" s="5" t="s">
        <v>9</v>
      </c>
      <c r="B25" s="5"/>
      <c r="C25" s="42">
        <v>6</v>
      </c>
      <c r="D25" s="34"/>
    </row>
    <row r="26" spans="1:7" ht="15.75" thickBot="1" x14ac:dyDescent="0.3">
      <c r="A26" s="1" t="s">
        <v>33</v>
      </c>
      <c r="B26" s="1"/>
      <c r="C26" s="30">
        <f>ROUND(SUM(C24:C25),0)</f>
        <v>48</v>
      </c>
      <c r="E26" s="8" t="s">
        <v>23</v>
      </c>
      <c r="F26" s="8"/>
      <c r="G26" s="35">
        <f>G11*G24</f>
        <v>1000000</v>
      </c>
    </row>
    <row r="27" spans="1:7" ht="15.75" thickTop="1" x14ac:dyDescent="0.25">
      <c r="A27" s="3"/>
      <c r="B27" s="3"/>
      <c r="C27" s="8"/>
    </row>
    <row r="28" spans="1:7" x14ac:dyDescent="0.25">
      <c r="A28" s="3"/>
      <c r="B28" s="3"/>
      <c r="C28" s="8"/>
      <c r="E28" s="47" t="s">
        <v>57</v>
      </c>
      <c r="F28" s="47"/>
      <c r="G28" s="47"/>
    </row>
    <row r="29" spans="1:7" ht="15.75" thickBot="1" x14ac:dyDescent="0.3">
      <c r="A29" s="1" t="s">
        <v>14</v>
      </c>
      <c r="B29" s="1"/>
      <c r="C29" s="38">
        <f>IF(C17&lt;C26,C17,C26)</f>
        <v>48</v>
      </c>
      <c r="E29" t="s">
        <v>58</v>
      </c>
    </row>
    <row r="30" spans="1:7" ht="15.75" thickTop="1" x14ac:dyDescent="0.25">
      <c r="C30" s="9" t="s">
        <v>38</v>
      </c>
      <c r="E30" s="41" t="s">
        <v>59</v>
      </c>
      <c r="G30" s="39">
        <f>IF(G24&lt;1,(G23-G22)*30,0)</f>
        <v>0</v>
      </c>
    </row>
    <row r="31" spans="1:7" x14ac:dyDescent="0.25">
      <c r="A31" s="3"/>
      <c r="B31" s="3"/>
      <c r="E31" s="41" t="s">
        <v>60</v>
      </c>
      <c r="G31" s="39">
        <f>IF(G24&lt;1,G23-G22,0)</f>
        <v>0</v>
      </c>
    </row>
    <row r="32" spans="1:7" ht="92.25" customHeight="1" x14ac:dyDescent="0.25">
      <c r="A32" s="53" t="s">
        <v>55</v>
      </c>
      <c r="B32" s="53"/>
      <c r="C32" s="53"/>
      <c r="D32" s="53"/>
      <c r="E32" s="53"/>
      <c r="F32" s="53"/>
      <c r="G32" s="53"/>
    </row>
    <row r="34" spans="5:6" x14ac:dyDescent="0.25">
      <c r="E34" s="25"/>
      <c r="F34" s="25"/>
    </row>
    <row r="35" spans="5:6" x14ac:dyDescent="0.25">
      <c r="E35" s="25"/>
      <c r="F35" s="25"/>
    </row>
    <row r="36" spans="5:6" x14ac:dyDescent="0.25">
      <c r="E36" s="25"/>
      <c r="F36" s="25"/>
    </row>
  </sheetData>
  <sheetProtection sheet="1" objects="1" scenarios="1"/>
  <mergeCells count="16">
    <mergeCell ref="A20:C20"/>
    <mergeCell ref="A11:C11"/>
    <mergeCell ref="A32:G32"/>
    <mergeCell ref="E28:G28"/>
    <mergeCell ref="E15:G15"/>
    <mergeCell ref="E10:G10"/>
    <mergeCell ref="A6:G6"/>
    <mergeCell ref="A5:G5"/>
    <mergeCell ref="A19:C19"/>
    <mergeCell ref="A10:C10"/>
    <mergeCell ref="B2:C2"/>
    <mergeCell ref="B3:C3"/>
    <mergeCell ref="F2:G2"/>
    <mergeCell ref="F3:G3"/>
    <mergeCell ref="A8:C8"/>
    <mergeCell ref="E8:G8"/>
  </mergeCells>
  <pageMargins left="0.7" right="0.7" top="0.75" bottom="0.75" header="0.3" footer="0.3"/>
  <pageSetup scale="90" orientation="landscape" r:id="rId1"/>
  <headerFooter>
    <oddHeader xml:space="preserve">&amp;CCARES ACT
PAYCHECK PROTECTION PROGRAM
FORGIVENESS CALCULATION
</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144A9-16B7-40F7-81DC-5FE85D78D64E}">
  <sheetPr>
    <pageSetUpPr fitToPage="1"/>
  </sheetPr>
  <dimension ref="A1:F67"/>
  <sheetViews>
    <sheetView workbookViewId="0">
      <selection activeCell="A52" sqref="A52"/>
    </sheetView>
  </sheetViews>
  <sheetFormatPr defaultRowHeight="15" x14ac:dyDescent="0.25"/>
  <cols>
    <col min="1" max="1" width="54.42578125" customWidth="1"/>
    <col min="2" max="2" width="14.42578125" customWidth="1"/>
    <col min="4" max="4" width="48.42578125" customWidth="1"/>
    <col min="5" max="5" width="13" customWidth="1"/>
  </cols>
  <sheetData>
    <row r="1" spans="1:3" x14ac:dyDescent="0.25">
      <c r="A1" s="49" t="s">
        <v>29</v>
      </c>
      <c r="B1" s="49"/>
      <c r="C1" s="49"/>
    </row>
    <row r="2" spans="1:3" x14ac:dyDescent="0.25">
      <c r="A2" s="48" t="s">
        <v>31</v>
      </c>
      <c r="B2" s="48"/>
      <c r="C2" s="48"/>
    </row>
    <row r="3" spans="1:3" x14ac:dyDescent="0.25">
      <c r="A3" s="28"/>
      <c r="B3" s="28"/>
      <c r="C3" s="28"/>
    </row>
    <row r="5" spans="1:3" x14ac:dyDescent="0.25">
      <c r="A5" s="1" t="s">
        <v>25</v>
      </c>
      <c r="B5" s="18"/>
    </row>
    <row r="6" spans="1:3" x14ac:dyDescent="0.25">
      <c r="A6" s="1" t="s">
        <v>26</v>
      </c>
      <c r="B6" s="18"/>
    </row>
    <row r="7" spans="1:3" x14ac:dyDescent="0.25">
      <c r="A7" s="1" t="s">
        <v>27</v>
      </c>
      <c r="B7" s="18"/>
    </row>
    <row r="8" spans="1:3" x14ac:dyDescent="0.25">
      <c r="A8" s="1" t="s">
        <v>28</v>
      </c>
      <c r="B8" s="18"/>
    </row>
    <row r="11" spans="1:3" x14ac:dyDescent="0.25">
      <c r="A11" s="1" t="s">
        <v>0</v>
      </c>
    </row>
    <row r="13" spans="1:3" x14ac:dyDescent="0.25">
      <c r="A13" s="2" t="s">
        <v>1</v>
      </c>
      <c r="B13" s="2"/>
      <c r="C13" s="2"/>
    </row>
    <row r="16" spans="1:3" x14ac:dyDescent="0.25">
      <c r="A16" s="16" t="s">
        <v>2</v>
      </c>
      <c r="B16" s="1"/>
    </row>
    <row r="17" spans="1:2" x14ac:dyDescent="0.25">
      <c r="A17" s="1"/>
      <c r="B17" s="1"/>
    </row>
    <row r="18" spans="1:2" x14ac:dyDescent="0.25">
      <c r="A18" s="3" t="s">
        <v>3</v>
      </c>
      <c r="B18" s="1"/>
    </row>
    <row r="19" spans="1:2" x14ac:dyDescent="0.25">
      <c r="A19" s="3" t="s">
        <v>4</v>
      </c>
      <c r="B19" s="21">
        <v>16000</v>
      </c>
    </row>
    <row r="20" spans="1:2" x14ac:dyDescent="0.25">
      <c r="A20" s="3" t="s">
        <v>5</v>
      </c>
      <c r="B20">
        <v>19</v>
      </c>
    </row>
    <row r="21" spans="1:2" x14ac:dyDescent="0.25">
      <c r="A21" s="3" t="s">
        <v>6</v>
      </c>
      <c r="B21" s="4">
        <f>B19/B20</f>
        <v>842.10526315789468</v>
      </c>
    </row>
    <row r="22" spans="1:2" x14ac:dyDescent="0.25">
      <c r="A22" s="3" t="s">
        <v>7</v>
      </c>
      <c r="B22" s="3">
        <v>30</v>
      </c>
    </row>
    <row r="23" spans="1:2" x14ac:dyDescent="0.25">
      <c r="A23" s="3" t="s">
        <v>8</v>
      </c>
      <c r="B23" s="4">
        <f>B21/B22</f>
        <v>28.07017543859649</v>
      </c>
    </row>
    <row r="24" spans="1:2" x14ac:dyDescent="0.25">
      <c r="A24" s="5" t="s">
        <v>9</v>
      </c>
      <c r="B24" s="21">
        <v>5</v>
      </c>
    </row>
    <row r="25" spans="1:2" ht="15.75" thickBot="1" x14ac:dyDescent="0.3">
      <c r="A25" s="3" t="s">
        <v>10</v>
      </c>
      <c r="B25" s="6">
        <f>SUM(B23:B24)</f>
        <v>33.070175438596493</v>
      </c>
    </row>
    <row r="26" spans="1:2" ht="15.75" thickBot="1" x14ac:dyDescent="0.3">
      <c r="A26" s="3" t="s">
        <v>11</v>
      </c>
      <c r="B26" s="19">
        <f>ROUNDDOWN(B25,0)</f>
        <v>33</v>
      </c>
    </row>
    <row r="27" spans="1:2" ht="15.75" thickTop="1" x14ac:dyDescent="0.25"/>
    <row r="28" spans="1:2" x14ac:dyDescent="0.25">
      <c r="A28" s="17" t="s">
        <v>12</v>
      </c>
      <c r="B28" s="8"/>
    </row>
    <row r="29" spans="1:2" x14ac:dyDescent="0.25">
      <c r="A29" s="1"/>
      <c r="B29" s="8"/>
    </row>
    <row r="30" spans="1:2" x14ac:dyDescent="0.25">
      <c r="A30" s="3" t="s">
        <v>13</v>
      </c>
      <c r="B30" s="1"/>
    </row>
    <row r="31" spans="1:2" x14ac:dyDescent="0.25">
      <c r="A31" s="3" t="s">
        <v>4</v>
      </c>
      <c r="B31" s="21">
        <v>8000</v>
      </c>
    </row>
    <row r="32" spans="1:2" x14ac:dyDescent="0.25">
      <c r="A32" s="3" t="s">
        <v>5</v>
      </c>
      <c r="B32">
        <v>8</v>
      </c>
    </row>
    <row r="33" spans="1:6" x14ac:dyDescent="0.25">
      <c r="A33" s="3" t="s">
        <v>6</v>
      </c>
      <c r="B33" s="4">
        <f>B31/B32</f>
        <v>1000</v>
      </c>
    </row>
    <row r="34" spans="1:6" x14ac:dyDescent="0.25">
      <c r="A34" s="3" t="s">
        <v>7</v>
      </c>
      <c r="B34" s="3">
        <v>30</v>
      </c>
    </row>
    <row r="35" spans="1:6" x14ac:dyDescent="0.25">
      <c r="A35" s="3" t="s">
        <v>8</v>
      </c>
      <c r="B35" s="4">
        <f>B33/B34</f>
        <v>33.333333333333336</v>
      </c>
    </row>
    <row r="36" spans="1:6" x14ac:dyDescent="0.25">
      <c r="A36" s="5" t="s">
        <v>9</v>
      </c>
      <c r="B36" s="21">
        <v>5</v>
      </c>
    </row>
    <row r="37" spans="1:6" ht="15.75" thickBot="1" x14ac:dyDescent="0.3">
      <c r="A37" s="3" t="s">
        <v>10</v>
      </c>
      <c r="B37" s="6">
        <f>SUM(B35:B36)</f>
        <v>38.333333333333336</v>
      </c>
    </row>
    <row r="38" spans="1:6" ht="15.75" thickBot="1" x14ac:dyDescent="0.3">
      <c r="A38" s="3" t="s">
        <v>11</v>
      </c>
      <c r="B38" s="19">
        <f>ROUNDDOWN(B37,0)</f>
        <v>38</v>
      </c>
    </row>
    <row r="39" spans="1:6" ht="15.75" thickTop="1" x14ac:dyDescent="0.25">
      <c r="A39" s="3"/>
      <c r="B39" s="8"/>
    </row>
    <row r="40" spans="1:6" x14ac:dyDescent="0.25">
      <c r="A40" s="3"/>
      <c r="B40" s="8"/>
    </row>
    <row r="41" spans="1:6" x14ac:dyDescent="0.25">
      <c r="A41" s="1" t="s">
        <v>14</v>
      </c>
      <c r="B41" s="20">
        <f>IF(B26&lt;B38,B26,B38)</f>
        <v>33</v>
      </c>
      <c r="C41" s="9" t="s">
        <v>15</v>
      </c>
    </row>
    <row r="42" spans="1:6" x14ac:dyDescent="0.25">
      <c r="A42" s="3"/>
      <c r="B42" s="8"/>
    </row>
    <row r="44" spans="1:6" x14ac:dyDescent="0.25">
      <c r="A44" s="17" t="s">
        <v>16</v>
      </c>
      <c r="D44" s="17" t="s">
        <v>30</v>
      </c>
      <c r="E44" s="24"/>
    </row>
    <row r="45" spans="1:6" x14ac:dyDescent="0.25">
      <c r="A45" s="3" t="s">
        <v>17</v>
      </c>
      <c r="B45" s="1"/>
      <c r="D45" s="3"/>
      <c r="E45" s="1"/>
      <c r="F45" s="25"/>
    </row>
    <row r="46" spans="1:6" x14ac:dyDescent="0.25">
      <c r="A46" s="3" t="s">
        <v>4</v>
      </c>
      <c r="B46" s="21">
        <v>6700</v>
      </c>
      <c r="D46" s="3" t="s">
        <v>4</v>
      </c>
      <c r="E46" s="4">
        <f>E47*E48</f>
        <v>6720</v>
      </c>
      <c r="F46" s="25"/>
    </row>
    <row r="47" spans="1:6" x14ac:dyDescent="0.25">
      <c r="A47" s="3" t="s">
        <v>5</v>
      </c>
      <c r="B47">
        <v>8</v>
      </c>
      <c r="D47" s="3" t="s">
        <v>5</v>
      </c>
      <c r="E47">
        <v>8</v>
      </c>
      <c r="F47" s="25"/>
    </row>
    <row r="48" spans="1:6" x14ac:dyDescent="0.25">
      <c r="A48" s="3" t="s">
        <v>6</v>
      </c>
      <c r="B48" s="4">
        <f>B46/B47</f>
        <v>837.5</v>
      </c>
      <c r="D48" s="3" t="s">
        <v>6</v>
      </c>
      <c r="E48" s="4">
        <f>E49*E50</f>
        <v>840</v>
      </c>
      <c r="F48" s="25"/>
    </row>
    <row r="49" spans="1:6" x14ac:dyDescent="0.25">
      <c r="A49" s="3" t="s">
        <v>7</v>
      </c>
      <c r="B49" s="3">
        <v>30</v>
      </c>
      <c r="D49" s="3" t="s">
        <v>7</v>
      </c>
      <c r="E49" s="3">
        <v>30</v>
      </c>
      <c r="F49" s="25"/>
    </row>
    <row r="50" spans="1:6" x14ac:dyDescent="0.25">
      <c r="A50" s="3" t="s">
        <v>8</v>
      </c>
      <c r="B50" s="4">
        <f>B48/B49</f>
        <v>27.916666666666668</v>
      </c>
      <c r="D50" s="3" t="s">
        <v>8</v>
      </c>
      <c r="E50" s="4">
        <f>E52-E51</f>
        <v>28</v>
      </c>
      <c r="F50" s="25"/>
    </row>
    <row r="51" spans="1:6" x14ac:dyDescent="0.25">
      <c r="A51" s="5" t="s">
        <v>9</v>
      </c>
      <c r="B51" s="26">
        <v>5</v>
      </c>
      <c r="D51" s="5" t="s">
        <v>9</v>
      </c>
      <c r="E51" s="26">
        <v>5</v>
      </c>
      <c r="F51" s="25"/>
    </row>
    <row r="52" spans="1:6" ht="15.75" thickBot="1" x14ac:dyDescent="0.3">
      <c r="A52" s="3" t="s">
        <v>10</v>
      </c>
      <c r="B52" s="6">
        <f>SUM(B50:B51)</f>
        <v>32.916666666666671</v>
      </c>
      <c r="D52" s="3" t="s">
        <v>10</v>
      </c>
      <c r="E52" s="29">
        <f>E53</f>
        <v>33</v>
      </c>
      <c r="F52" s="25"/>
    </row>
    <row r="53" spans="1:6" ht="15.75" thickBot="1" x14ac:dyDescent="0.3">
      <c r="A53" s="3" t="s">
        <v>11</v>
      </c>
      <c r="B53" s="7">
        <f>ROUNDDOWN(B52,0)</f>
        <v>32</v>
      </c>
      <c r="D53" s="3" t="s">
        <v>11</v>
      </c>
      <c r="E53" s="7">
        <f>B41</f>
        <v>33</v>
      </c>
      <c r="F53" s="25"/>
    </row>
    <row r="54" spans="1:6" ht="15.75" thickTop="1" x14ac:dyDescent="0.25"/>
    <row r="55" spans="1:6" ht="15.75" thickBot="1" x14ac:dyDescent="0.3"/>
    <row r="56" spans="1:6" x14ac:dyDescent="0.25">
      <c r="A56" s="10" t="s">
        <v>18</v>
      </c>
      <c r="B56" s="11"/>
    </row>
    <row r="57" spans="1:6" x14ac:dyDescent="0.25">
      <c r="A57" s="12"/>
      <c r="B57" s="13"/>
    </row>
    <row r="58" spans="1:6" x14ac:dyDescent="0.25">
      <c r="A58" s="12" t="s">
        <v>24</v>
      </c>
      <c r="B58" s="22">
        <v>1000000</v>
      </c>
    </row>
    <row r="59" spans="1:6" x14ac:dyDescent="0.25">
      <c r="A59" s="12"/>
      <c r="B59" s="13"/>
    </row>
    <row r="60" spans="1:6" x14ac:dyDescent="0.25">
      <c r="A60" s="12" t="s">
        <v>19</v>
      </c>
      <c r="B60" s="13"/>
    </row>
    <row r="61" spans="1:6" x14ac:dyDescent="0.25">
      <c r="A61" s="12" t="s">
        <v>20</v>
      </c>
      <c r="B61" s="13">
        <f>B53</f>
        <v>32</v>
      </c>
    </row>
    <row r="62" spans="1:6" x14ac:dyDescent="0.25">
      <c r="A62" s="12" t="s">
        <v>21</v>
      </c>
      <c r="B62" s="13">
        <f>B41</f>
        <v>33</v>
      </c>
    </row>
    <row r="63" spans="1:6" x14ac:dyDescent="0.25">
      <c r="A63" s="12" t="s">
        <v>22</v>
      </c>
      <c r="B63" s="13">
        <f>B61/B62</f>
        <v>0.96969696969696972</v>
      </c>
    </row>
    <row r="64" spans="1:6" x14ac:dyDescent="0.25">
      <c r="A64" s="12"/>
      <c r="B64" s="13"/>
    </row>
    <row r="65" spans="1:2" ht="15.75" thickBot="1" x14ac:dyDescent="0.3">
      <c r="A65" s="23" t="s">
        <v>23</v>
      </c>
      <c r="B65" s="27">
        <f>IF(B63&gt;=1,B58,B58*B63)</f>
        <v>969696.96969696973</v>
      </c>
    </row>
    <row r="66" spans="1:2" ht="15.75" thickTop="1" x14ac:dyDescent="0.25">
      <c r="A66" s="12"/>
      <c r="B66" s="13"/>
    </row>
    <row r="67" spans="1:2" ht="15.75" thickBot="1" x14ac:dyDescent="0.3">
      <c r="A67" s="14"/>
      <c r="B67" s="15"/>
    </row>
  </sheetData>
  <mergeCells count="2">
    <mergeCell ref="A1:C1"/>
    <mergeCell ref="A2:C2"/>
  </mergeCells>
  <pageMargins left="0.7" right="0.7" top="0.75" bottom="0.75" header="0.3" footer="0.3"/>
  <pageSetup paperSize="0" scale="74" orientation="portrait" r:id="rId1"/>
  <headerFoot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FTE Limit</vt:lpstr>
      <vt:lpstr>FTE LImit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Ford</dc:creator>
  <cp:lastModifiedBy>Melissa Smith</cp:lastModifiedBy>
  <cp:lastPrinted>2020-04-07T18:31:33Z</cp:lastPrinted>
  <dcterms:created xsi:type="dcterms:W3CDTF">2020-04-06T18:34:30Z</dcterms:created>
  <dcterms:modified xsi:type="dcterms:W3CDTF">2020-04-07T22:33:48Z</dcterms:modified>
</cp:coreProperties>
</file>